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Gregoire\Downloads\"/>
    </mc:Choice>
  </mc:AlternateContent>
  <xr:revisionPtr revIDLastSave="0" documentId="13_ncr:1_{C56AA927-80F5-49A3-AEAF-E775A699FBDA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Berry Plongée" sheetId="1" r:id="rId1"/>
  </sheets>
  <calcPr calcId="181029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9" i="1"/>
  <c r="E9" i="1" s="1"/>
  <c r="D25" i="1" l="1"/>
  <c r="C25" i="1"/>
  <c r="B25" i="1"/>
  <c r="I23" i="1"/>
  <c r="B29" i="1" s="1"/>
  <c r="A17" i="1"/>
  <c r="E15" i="1"/>
  <c r="E14" i="1"/>
  <c r="E13" i="1"/>
  <c r="E12" i="1"/>
  <c r="E11" i="1"/>
  <c r="E10" i="1"/>
  <c r="J25" i="1" l="1"/>
  <c r="F25" i="1"/>
  <c r="E25" i="1"/>
  <c r="D26" i="1" l="1"/>
  <c r="B27" i="1" s="1"/>
  <c r="B28" i="1" l="1"/>
  <c r="D28" i="1"/>
  <c r="E28" i="1" s="1"/>
  <c r="D27" i="1" l="1"/>
</calcChain>
</file>

<file path=xl/sharedStrings.xml><?xml version="1.0" encoding="utf-8"?>
<sst xmlns="http://schemas.openxmlformats.org/spreadsheetml/2006/main" count="88" uniqueCount="49">
  <si>
    <t>1 / Indiquer le nombre de plongeur(s) dans chaque catégorie</t>
  </si>
  <si>
    <t>licence club + loisir 1</t>
  </si>
  <si>
    <t>Cout Licence Club Hors- Assurance</t>
  </si>
  <si>
    <t>Plongeurs /Apnéistes</t>
  </si>
  <si>
    <t>Nombre</t>
  </si>
  <si>
    <t>(pour 1 seule inscription)</t>
  </si>
  <si>
    <t>Total hors assurance</t>
  </si>
  <si>
    <r>
      <rPr>
        <sz val="11"/>
        <color rgb="FF000000"/>
        <rFont val="Calibri"/>
      </rPr>
      <t xml:space="preserve">Adhésion Club </t>
    </r>
    <r>
      <rPr>
        <sz val="11"/>
        <color rgb="FF000000"/>
        <rFont val="Wingdings"/>
      </rPr>
      <t></t>
    </r>
  </si>
  <si>
    <t>Licence FFESSM</t>
  </si>
  <si>
    <t>Cotisation Codep</t>
  </si>
  <si>
    <t>Jeunes de &lt; 12 ans</t>
  </si>
  <si>
    <t>Ados 12 à 16 ans</t>
  </si>
  <si>
    <t>Etudiants</t>
  </si>
  <si>
    <t>Adultes</t>
  </si>
  <si>
    <t>Apnéïstes</t>
  </si>
  <si>
    <t>Nageurs</t>
  </si>
  <si>
    <t>(*)</t>
  </si>
  <si>
    <t>Passager</t>
  </si>
  <si>
    <t>La cotisation "Nageurs" ne comprend que l'assurance Piscine</t>
  </si>
  <si>
    <t></t>
  </si>
  <si>
    <t>2 / Indiquer le nombre de licences de chaque type (sauf pour "descente de rivière" et "nageurs" qui sont renseignées automatiquement)</t>
  </si>
  <si>
    <t>Assurance</t>
  </si>
  <si>
    <t>Loisir  1</t>
  </si>
  <si>
    <t>Loisir 2</t>
  </si>
  <si>
    <t>Loisir 3</t>
  </si>
  <si>
    <t>Loisir Top 1</t>
  </si>
  <si>
    <t>Loisir Top 2</t>
  </si>
  <si>
    <t>Loisir Top 3</t>
  </si>
  <si>
    <t>Piscine</t>
  </si>
  <si>
    <t>Ass. Exter.</t>
  </si>
  <si>
    <t>Nombre :</t>
  </si>
  <si>
    <t>Part club</t>
  </si>
  <si>
    <t>Part FFESSM</t>
  </si>
  <si>
    <t>Part Codep</t>
  </si>
  <si>
    <t>Sans assurances</t>
  </si>
  <si>
    <t>TOTAL INSCRIPTIONS :</t>
  </si>
  <si>
    <t>Le programme vérifie qu'il y a bien autant d'assurances que d'inscrits . Vérifiez que la case indique bien "OK", ou corrigez les entrées.</t>
  </si>
  <si>
    <t>Prestations</t>
  </si>
  <si>
    <t>Type de licence</t>
  </si>
  <si>
    <t>de la FFESM</t>
  </si>
  <si>
    <t>Animations du club</t>
  </si>
  <si>
    <t>Etrainement/ Accès piscine</t>
  </si>
  <si>
    <t>Descente Rivière</t>
  </si>
  <si>
    <t>Sortie Apnée</t>
  </si>
  <si>
    <t>Sortie Scaphandre</t>
  </si>
  <si>
    <t>X</t>
  </si>
  <si>
    <t xml:space="preserve">Le tableau ci-dessous présente les prestations auquelles l'adhérent à droit en fonction du type de licence souscrite lors de l'inscription. </t>
  </si>
  <si>
    <t>Rappel des prestations pour chaque type de licence</t>
  </si>
  <si>
    <t>Tableau de Calcul des inscriptions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</si>
</sst>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&quot; €&quot;;;;"/>
  </numFmts>
  <fonts count="20">
    <font>
      <sz val="11"/>
      <color rgb="FF000000"/>
      <name val="Calibri"/>
    </font>
    <font>
      <sz val="24"/>
      <color rgb="FF000000"/>
      <name val="Calibri"/>
    </font>
    <font>
      <sz val="11"/>
      <name val="Calibri"/>
    </font>
    <font>
      <b/>
      <sz val="12"/>
      <color theme="4"/>
      <name val="Calibri"/>
    </font>
    <font>
      <b/>
      <sz val="12"/>
      <color rgb="FF0070C0"/>
      <name val="Calibri"/>
    </font>
    <font>
      <sz val="11"/>
      <color rgb="FF000000"/>
      <name val="Noto Sans Symbols"/>
    </font>
    <font>
      <b/>
      <i/>
      <sz val="11"/>
      <color rgb="FFFF0000"/>
      <name val="Calibri"/>
    </font>
    <font>
      <sz val="8"/>
      <color rgb="FF000000"/>
      <name val="Calibri"/>
    </font>
    <font>
      <sz val="8"/>
      <color theme="0"/>
      <name val="Calibri"/>
    </font>
    <font>
      <sz val="11"/>
      <color theme="0"/>
      <name val="Calibri"/>
    </font>
    <font>
      <i/>
      <sz val="12"/>
      <color rgb="FF000000"/>
      <name val="Calibri"/>
    </font>
    <font>
      <b/>
      <sz val="12"/>
      <color rgb="FF000000"/>
      <name val="Arial"/>
    </font>
    <font>
      <b/>
      <sz val="18"/>
      <color rgb="FF000000"/>
      <name val="Arial"/>
    </font>
    <font>
      <sz val="12"/>
      <color rgb="FF000000"/>
      <name val="Calibri"/>
    </font>
    <font>
      <b/>
      <sz val="12"/>
      <color rgb="FFFF0000"/>
      <name val="Calibri"/>
    </font>
    <font>
      <b/>
      <sz val="18"/>
      <color rgb="FF000000"/>
      <name val="Calibri"/>
    </font>
    <font>
      <sz val="11"/>
      <color theme="1"/>
      <name val="Calibri"/>
    </font>
    <font>
      <sz val="11"/>
      <color rgb="FF000000"/>
      <name val="Wingdings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rgb="FFDAEEF3"/>
        <bgColor rgb="FFDAEEF3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</fills>
  <borders count="6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4" borderId="15" xfId="0" applyFill="1" applyBorder="1"/>
    <xf numFmtId="1" fontId="0" fillId="5" borderId="16" xfId="0" applyNumberFormat="1" applyFill="1" applyBorder="1"/>
    <xf numFmtId="164" fontId="4" fillId="3" borderId="19" xfId="0" applyNumberFormat="1" applyFont="1" applyFill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0" fillId="0" borderId="21" xfId="0" applyBorder="1"/>
    <xf numFmtId="1" fontId="0" fillId="5" borderId="22" xfId="0" applyNumberFormat="1" applyFill="1" applyBorder="1"/>
    <xf numFmtId="164" fontId="0" fillId="0" borderId="19" xfId="0" applyNumberFormat="1" applyBorder="1"/>
    <xf numFmtId="164" fontId="0" fillId="0" borderId="23" xfId="0" applyNumberFormat="1" applyBorder="1"/>
    <xf numFmtId="0" fontId="0" fillId="4" borderId="21" xfId="0" applyFill="1" applyBorder="1"/>
    <xf numFmtId="0" fontId="0" fillId="0" borderId="24" xfId="0" applyBorder="1"/>
    <xf numFmtId="0" fontId="0" fillId="4" borderId="25" xfId="0" applyFill="1" applyBorder="1"/>
    <xf numFmtId="1" fontId="0" fillId="5" borderId="26" xfId="0" applyNumberFormat="1" applyFill="1" applyBorder="1" applyAlignment="1">
      <alignment horizontal="right"/>
    </xf>
    <xf numFmtId="164" fontId="0" fillId="4" borderId="19" xfId="0" applyNumberFormat="1" applyFill="1" applyBorder="1" applyAlignment="1">
      <alignment horizontal="right"/>
    </xf>
    <xf numFmtId="0" fontId="0" fillId="0" borderId="28" xfId="0" applyBorder="1"/>
    <xf numFmtId="1" fontId="0" fillId="5" borderId="29" xfId="0" applyNumberFormat="1" applyFill="1" applyBorder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right"/>
    </xf>
    <xf numFmtId="0" fontId="6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32" xfId="0" applyBorder="1" applyAlignment="1">
      <alignment horizontal="center"/>
    </xf>
    <xf numFmtId="0" fontId="0" fillId="0" borderId="15" xfId="0" applyBorder="1"/>
    <xf numFmtId="164" fontId="0" fillId="0" borderId="33" xfId="0" applyNumberFormat="1" applyBorder="1"/>
    <xf numFmtId="164" fontId="0" fillId="0" borderId="34" xfId="0" applyNumberFormat="1" applyBorder="1"/>
    <xf numFmtId="0" fontId="0" fillId="0" borderId="16" xfId="0" applyBorder="1"/>
    <xf numFmtId="1" fontId="0" fillId="6" borderId="35" xfId="0" applyNumberFormat="1" applyFill="1" applyBorder="1"/>
    <xf numFmtId="1" fontId="0" fillId="6" borderId="36" xfId="0" applyNumberFormat="1" applyFill="1" applyBorder="1"/>
    <xf numFmtId="1" fontId="0" fillId="6" borderId="37" xfId="0" applyNumberFormat="1" applyFill="1" applyBorder="1"/>
    <xf numFmtId="0" fontId="7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164" fontId="9" fillId="0" borderId="38" xfId="0" applyNumberFormat="1" applyFont="1" applyBorder="1"/>
    <xf numFmtId="164" fontId="9" fillId="0" borderId="0" xfId="0" applyNumberFormat="1" applyFont="1"/>
    <xf numFmtId="164" fontId="12" fillId="7" borderId="4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5" fontId="13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top"/>
    </xf>
    <xf numFmtId="0" fontId="0" fillId="0" borderId="30" xfId="0" applyBorder="1"/>
    <xf numFmtId="0" fontId="0" fillId="0" borderId="59" xfId="0" applyBorder="1"/>
    <xf numFmtId="0" fontId="0" fillId="0" borderId="31" xfId="0" applyBorder="1"/>
    <xf numFmtId="0" fontId="16" fillId="0" borderId="4" xfId="0" applyFont="1" applyBorder="1"/>
    <xf numFmtId="0" fontId="0" fillId="4" borderId="1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6" fillId="0" borderId="0" xfId="0" applyFont="1"/>
    <xf numFmtId="0" fontId="0" fillId="0" borderId="0" xfId="0"/>
    <xf numFmtId="0" fontId="2" fillId="0" borderId="5" xfId="0" applyFont="1" applyBorder="1"/>
    <xf numFmtId="0" fontId="18" fillId="0" borderId="60" xfId="0" applyFont="1" applyBorder="1" applyAlignment="1">
      <alignment horizontal="center"/>
    </xf>
    <xf numFmtId="0" fontId="19" fillId="0" borderId="61" xfId="0" applyFont="1" applyBorder="1"/>
    <xf numFmtId="0" fontId="19" fillId="0" borderId="62" xfId="0" applyFont="1" applyBorder="1"/>
    <xf numFmtId="164" fontId="0" fillId="4" borderId="27" xfId="0" applyNumberFormat="1" applyFill="1" applyBorder="1" applyAlignment="1">
      <alignment horizontal="center"/>
    </xf>
    <xf numFmtId="0" fontId="2" fillId="0" borderId="18" xfId="0" applyFont="1" applyBorder="1"/>
    <xf numFmtId="164" fontId="0" fillId="0" borderId="4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2" fillId="0" borderId="31" xfId="0" applyFont="1" applyBorder="1"/>
    <xf numFmtId="0" fontId="0" fillId="0" borderId="4" xfId="0" applyBorder="1"/>
    <xf numFmtId="0" fontId="10" fillId="0" borderId="39" xfId="0" applyFont="1" applyBorder="1" applyAlignment="1">
      <alignment vertical="center" wrapText="1"/>
    </xf>
    <xf numFmtId="0" fontId="2" fillId="0" borderId="40" xfId="0" applyFont="1" applyBorder="1"/>
    <xf numFmtId="0" fontId="2" fillId="0" borderId="41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14" xfId="0" applyFont="1" applyBorder="1"/>
    <xf numFmtId="0" fontId="2" fillId="0" borderId="46" xfId="0" applyFont="1" applyBorder="1"/>
    <xf numFmtId="0" fontId="2" fillId="0" borderId="47" xfId="0" applyFont="1" applyBorder="1"/>
    <xf numFmtId="0" fontId="11" fillId="7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3" fillId="0" borderId="45" xfId="0" applyFont="1" applyBorder="1" applyAlignment="1">
      <alignment horizontal="right" vertical="center"/>
    </xf>
    <xf numFmtId="0" fontId="2" fillId="0" borderId="45" xfId="0" applyFont="1" applyBorder="1"/>
    <xf numFmtId="164" fontId="0" fillId="4" borderId="17" xfId="0" applyNumberFormat="1" applyFill="1" applyBorder="1" applyAlignment="1">
      <alignment horizontal="center"/>
    </xf>
    <xf numFmtId="0" fontId="14" fillId="0" borderId="48" xfId="0" applyFont="1" applyBorder="1" applyAlignment="1">
      <alignment horizontal="right" vertical="top"/>
    </xf>
    <xf numFmtId="0" fontId="2" fillId="0" borderId="48" xfId="0" applyFont="1" applyBorder="1"/>
    <xf numFmtId="0" fontId="15" fillId="7" borderId="49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6" xfId="0" applyFont="1" applyBorder="1"/>
    <xf numFmtId="0" fontId="2" fillId="0" borderId="57" xfId="0" applyFont="1" applyBorder="1"/>
    <xf numFmtId="0" fontId="0" fillId="0" borderId="45" xfId="0" applyBorder="1" applyAlignment="1">
      <alignment wrapText="1"/>
    </xf>
    <xf numFmtId="0" fontId="2" fillId="0" borderId="52" xfId="0" applyFont="1" applyBorder="1"/>
    <xf numFmtId="0" fontId="2" fillId="0" borderId="55" xfId="0" applyFont="1" applyBorder="1"/>
    <xf numFmtId="0" fontId="2" fillId="0" borderId="38" xfId="0" applyFont="1" applyBorder="1"/>
    <xf numFmtId="0" fontId="2" fillId="0" borderId="58" xfId="0" applyFont="1" applyBorder="1"/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3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u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color rgb="FF00FF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showGridLines="0" tabSelected="1" workbookViewId="0">
      <selection activeCell="D15" sqref="D15"/>
    </sheetView>
  </sheetViews>
  <sheetFormatPr baseColWidth="10" defaultColWidth="14.42578125" defaultRowHeight="15" customHeight="1"/>
  <cols>
    <col min="1" max="1" width="10.7109375" customWidth="1"/>
    <col min="2" max="2" width="20.140625" customWidth="1"/>
    <col min="3" max="3" width="11.42578125" customWidth="1"/>
    <col min="4" max="4" width="18" customWidth="1"/>
    <col min="5" max="5" width="20.85546875" customWidth="1"/>
    <col min="6" max="6" width="15.28515625" customWidth="1"/>
    <col min="7" max="7" width="16.28515625" customWidth="1"/>
    <col min="8" max="8" width="17.28515625" customWidth="1"/>
    <col min="9" max="9" width="10.7109375" customWidth="1"/>
    <col min="10" max="10" width="10.85546875" customWidth="1"/>
    <col min="11" max="12" width="10.7109375" customWidth="1"/>
    <col min="13" max="13" width="17.140625" customWidth="1"/>
    <col min="14" max="27" width="10.7109375" customWidth="1"/>
  </cols>
  <sheetData>
    <row r="1" spans="1:27"/>
    <row r="2" spans="1:27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27">
      <c r="A3" s="4"/>
      <c r="K3" s="5"/>
    </row>
    <row r="4" spans="1:27" ht="30.75" customHeight="1">
      <c r="A4" s="4"/>
      <c r="B4" s="114" t="s">
        <v>48</v>
      </c>
      <c r="C4" s="115"/>
      <c r="D4" s="115"/>
      <c r="E4" s="115"/>
      <c r="F4" s="115"/>
      <c r="G4" s="115"/>
      <c r="H4" s="116"/>
      <c r="K4" s="5"/>
    </row>
    <row r="5" spans="1:27" ht="19.5" customHeight="1">
      <c r="A5" s="4"/>
      <c r="K5" s="5"/>
    </row>
    <row r="6" spans="1:27">
      <c r="A6" s="4" t="s">
        <v>0</v>
      </c>
      <c r="K6" s="5"/>
    </row>
    <row r="7" spans="1:27" ht="15.75">
      <c r="A7" s="4"/>
      <c r="E7" s="1" t="s">
        <v>1</v>
      </c>
      <c r="F7" s="3"/>
      <c r="H7" s="117" t="s">
        <v>2</v>
      </c>
      <c r="I7" s="96"/>
      <c r="J7" s="96"/>
      <c r="K7" s="96"/>
      <c r="L7" s="4"/>
    </row>
    <row r="8" spans="1:27" ht="31.5">
      <c r="A8" s="4"/>
      <c r="B8" s="6" t="s">
        <v>3</v>
      </c>
      <c r="C8" s="7" t="s">
        <v>4</v>
      </c>
      <c r="E8" s="118" t="s">
        <v>5</v>
      </c>
      <c r="F8" s="77"/>
      <c r="H8" s="8" t="s">
        <v>6</v>
      </c>
      <c r="I8" s="9" t="s">
        <v>7</v>
      </c>
      <c r="J8" s="10" t="s">
        <v>8</v>
      </c>
      <c r="K8" s="11" t="s">
        <v>9</v>
      </c>
      <c r="L8" s="12"/>
    </row>
    <row r="9" spans="1:27" ht="15.75">
      <c r="A9" s="4"/>
      <c r="B9" s="13" t="s">
        <v>10</v>
      </c>
      <c r="C9" s="14">
        <v>0</v>
      </c>
      <c r="E9" s="99">
        <f>H9+$C$22</f>
        <v>92</v>
      </c>
      <c r="F9" s="82"/>
      <c r="H9" s="15">
        <f>I9+J9+K9</f>
        <v>70</v>
      </c>
      <c r="I9" s="16">
        <v>56</v>
      </c>
      <c r="J9" s="16">
        <v>12.8</v>
      </c>
      <c r="K9" s="17">
        <v>1.2</v>
      </c>
      <c r="L9" s="4"/>
    </row>
    <row r="10" spans="1:27" ht="15.75">
      <c r="A10" s="4"/>
      <c r="B10" s="18" t="s">
        <v>11</v>
      </c>
      <c r="C10" s="19">
        <v>0</v>
      </c>
      <c r="E10" s="83">
        <f t="shared" ref="E10:E12" si="0">H10+$C$22</f>
        <v>117</v>
      </c>
      <c r="F10" s="77"/>
      <c r="H10" s="15">
        <f t="shared" ref="H10:H15" si="1">I10+J10+K10</f>
        <v>95</v>
      </c>
      <c r="I10" s="20">
        <v>65.099999999999994</v>
      </c>
      <c r="J10" s="20">
        <v>28.7</v>
      </c>
      <c r="K10" s="21">
        <v>1.2</v>
      </c>
      <c r="L10" s="4"/>
    </row>
    <row r="11" spans="1:27" ht="15.75">
      <c r="A11" s="4"/>
      <c r="B11" s="22" t="s">
        <v>12</v>
      </c>
      <c r="C11" s="19">
        <v>0</v>
      </c>
      <c r="E11" s="99">
        <f t="shared" si="0"/>
        <v>132</v>
      </c>
      <c r="F11" s="82"/>
      <c r="H11" s="15">
        <f t="shared" si="1"/>
        <v>110</v>
      </c>
      <c r="I11" s="16">
        <v>63.3</v>
      </c>
      <c r="J11" s="16">
        <v>45.5</v>
      </c>
      <c r="K11" s="17">
        <v>1.2</v>
      </c>
      <c r="L11" s="4"/>
    </row>
    <row r="12" spans="1:27" ht="15.75">
      <c r="A12" s="4"/>
      <c r="B12" s="18" t="s">
        <v>13</v>
      </c>
      <c r="C12" s="19">
        <v>0</v>
      </c>
      <c r="E12" s="83">
        <f t="shared" si="0"/>
        <v>177</v>
      </c>
      <c r="F12" s="77"/>
      <c r="H12" s="15">
        <f t="shared" si="1"/>
        <v>155</v>
      </c>
      <c r="I12" s="20">
        <v>108.3</v>
      </c>
      <c r="J12" s="20">
        <v>45.5</v>
      </c>
      <c r="K12" s="21">
        <v>1.2</v>
      </c>
      <c r="L12" s="4"/>
    </row>
    <row r="13" spans="1:27" ht="15.75">
      <c r="A13" s="23"/>
      <c r="B13" s="24" t="s">
        <v>14</v>
      </c>
      <c r="C13" s="25">
        <v>0</v>
      </c>
      <c r="D13" s="5"/>
      <c r="E13" s="81">
        <f>H13+C22</f>
        <v>132</v>
      </c>
      <c r="F13" s="82"/>
      <c r="H13" s="15">
        <f t="shared" si="1"/>
        <v>110</v>
      </c>
      <c r="I13" s="16">
        <v>63.3</v>
      </c>
      <c r="J13" s="26">
        <v>45.5</v>
      </c>
      <c r="K13" s="17">
        <v>1.2</v>
      </c>
      <c r="L13" s="12"/>
      <c r="AA13" s="23"/>
    </row>
    <row r="14" spans="1:27" ht="15.75">
      <c r="A14" s="4"/>
      <c r="B14" s="18" t="s">
        <v>15</v>
      </c>
      <c r="C14" s="19">
        <v>0</v>
      </c>
      <c r="E14" s="83">
        <f>H14+$I$22</f>
        <v>102.5</v>
      </c>
      <c r="F14" s="77"/>
      <c r="G14" t="s">
        <v>16</v>
      </c>
      <c r="H14" s="15">
        <f t="shared" si="1"/>
        <v>90</v>
      </c>
      <c r="I14" s="20">
        <v>43.3</v>
      </c>
      <c r="J14" s="20">
        <v>45.5</v>
      </c>
      <c r="K14" s="21">
        <v>1.2</v>
      </c>
      <c r="L14" s="4"/>
    </row>
    <row r="15" spans="1:27" ht="15.75">
      <c r="A15" s="4"/>
      <c r="B15" s="27" t="s">
        <v>17</v>
      </c>
      <c r="C15" s="28">
        <v>0</v>
      </c>
      <c r="E15" s="84">
        <f>H15+$C$22</f>
        <v>70</v>
      </c>
      <c r="F15" s="85"/>
      <c r="H15" s="15">
        <f t="shared" si="1"/>
        <v>48</v>
      </c>
      <c r="I15" s="20">
        <v>0</v>
      </c>
      <c r="J15" s="20">
        <v>48</v>
      </c>
      <c r="K15" s="21">
        <v>0</v>
      </c>
      <c r="L15" s="4"/>
    </row>
    <row r="16" spans="1:27">
      <c r="A16" s="4"/>
      <c r="C16" s="29"/>
      <c r="E16" s="30"/>
      <c r="K16" s="5"/>
    </row>
    <row r="17" spans="1:27">
      <c r="A17" s="12" t="str">
        <f>"(*)"</f>
        <v>(*)</v>
      </c>
      <c r="B17" s="31" t="s">
        <v>18</v>
      </c>
      <c r="C17" s="31"/>
      <c r="D17" s="31"/>
      <c r="E17" s="31"/>
      <c r="F17" s="31"/>
      <c r="G17" s="31"/>
      <c r="H17" s="31"/>
      <c r="I17" s="31"/>
      <c r="J17" s="31"/>
      <c r="K17" s="5"/>
    </row>
    <row r="18" spans="1:27">
      <c r="A18" s="32" t="s">
        <v>19</v>
      </c>
      <c r="B18" s="33"/>
      <c r="K18" s="5"/>
    </row>
    <row r="19" spans="1:27" ht="22.5" customHeight="1">
      <c r="A19" s="86" t="s">
        <v>20</v>
      </c>
      <c r="B19" s="76"/>
      <c r="C19" s="76"/>
      <c r="D19" s="76"/>
      <c r="E19" s="76"/>
      <c r="F19" s="76"/>
      <c r="G19" s="76"/>
      <c r="H19" s="76"/>
      <c r="I19" s="76"/>
      <c r="J19" s="76"/>
      <c r="K19" s="77"/>
    </row>
    <row r="20" spans="1:27" ht="15.75" customHeight="1">
      <c r="A20" s="4"/>
      <c r="K20" s="5"/>
    </row>
    <row r="21" spans="1:27" ht="15.75" customHeight="1">
      <c r="A21" s="4"/>
      <c r="B21" s="34" t="s">
        <v>21</v>
      </c>
      <c r="C21" s="35" t="s">
        <v>22</v>
      </c>
      <c r="D21" s="35" t="s">
        <v>23</v>
      </c>
      <c r="E21" s="35" t="s">
        <v>24</v>
      </c>
      <c r="F21" s="36" t="s">
        <v>25</v>
      </c>
      <c r="G21" s="36" t="s">
        <v>26</v>
      </c>
      <c r="H21" s="36" t="s">
        <v>27</v>
      </c>
      <c r="I21" s="35" t="s">
        <v>28</v>
      </c>
      <c r="J21" s="37" t="s">
        <v>29</v>
      </c>
      <c r="K21" s="5"/>
    </row>
    <row r="22" spans="1:27" ht="15.75" customHeight="1">
      <c r="A22" s="4"/>
      <c r="B22" s="38"/>
      <c r="C22" s="39">
        <v>22</v>
      </c>
      <c r="D22" s="39">
        <v>27</v>
      </c>
      <c r="E22" s="39">
        <v>45.5</v>
      </c>
      <c r="F22" s="39">
        <v>42.5</v>
      </c>
      <c r="G22" s="39">
        <v>53.75</v>
      </c>
      <c r="H22" s="40">
        <v>88.75</v>
      </c>
      <c r="I22" s="40">
        <v>12.5</v>
      </c>
      <c r="J22" s="41"/>
      <c r="K22" s="5"/>
    </row>
    <row r="23" spans="1:27" ht="15.75" customHeight="1">
      <c r="A23" s="4"/>
      <c r="B23" s="27" t="s">
        <v>30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3">
        <v>0</v>
      </c>
      <c r="I23" s="43">
        <f>C14</f>
        <v>0</v>
      </c>
      <c r="J23" s="44">
        <v>0</v>
      </c>
      <c r="K23" s="5"/>
    </row>
    <row r="24" spans="1:27" ht="15.75" customHeight="1">
      <c r="A24" s="45"/>
      <c r="B24" s="46" t="s">
        <v>31</v>
      </c>
      <c r="C24" s="46" t="s">
        <v>32</v>
      </c>
      <c r="D24" s="46" t="s">
        <v>33</v>
      </c>
      <c r="E24" s="46" t="s">
        <v>21</v>
      </c>
      <c r="F24" s="47"/>
      <c r="G24" s="47"/>
      <c r="H24" s="47"/>
      <c r="I24" s="47"/>
      <c r="J24" s="47" t="s">
        <v>34</v>
      </c>
      <c r="K24" s="5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19.5" customHeight="1">
      <c r="A25" s="4"/>
      <c r="B25" s="49">
        <f>SUMPRODUCT(C9:C15,I9:I15)</f>
        <v>0</v>
      </c>
      <c r="C25" s="49">
        <f>SUMPRODUCT(C9:C15,J9:J15)</f>
        <v>0</v>
      </c>
      <c r="D25" s="49">
        <f>SUMPRODUCT(C9:C15,K9:K15)</f>
        <v>0</v>
      </c>
      <c r="E25" s="50">
        <f>SUMPRODUCT(C23:J23,C22:J22)</f>
        <v>0</v>
      </c>
      <c r="F25" s="87" t="str">
        <f>IF(((SUM(C9:C15)&gt;1)*(B29="OK")),"remise de 25% déduite soit -"&amp;ROUND(0.25*B25,0)&amp;"€","Une remise de 25% sur la part cotisation au club (hors licence et assurance) est consentie pour l'inscription simultanée de plusieurs  membres d'une même famille.")</f>
        <v>Une remise de 25% sur la part cotisation au club (hors licence et assurance) est consentie pour l'inscription simultanée de plusieurs  membres d'une même famille.</v>
      </c>
      <c r="G25" s="88"/>
      <c r="H25" s="88"/>
      <c r="I25" s="89"/>
      <c r="J25" s="50">
        <f>IF(SUM(C9:C15)&gt;1,(B25*0.75+(C25+D25)),D25+C25+B25)</f>
        <v>0</v>
      </c>
      <c r="K25" s="5"/>
    </row>
    <row r="26" spans="1:27" ht="27" customHeight="1">
      <c r="A26" s="4"/>
      <c r="B26" s="95" t="s">
        <v>35</v>
      </c>
      <c r="C26" s="96"/>
      <c r="D26" s="51">
        <f>IF((B29="OK"),ROUNDUP((E25+J25),0),0)</f>
        <v>0</v>
      </c>
      <c r="F26" s="90"/>
      <c r="G26" s="76"/>
      <c r="H26" s="76"/>
      <c r="I26" s="91"/>
      <c r="J26" s="52"/>
      <c r="K26" s="5"/>
    </row>
    <row r="27" spans="1:27" ht="20.25" customHeight="1">
      <c r="A27" s="4"/>
      <c r="B27" s="97" t="str">
        <f>IF(D26&gt;0,"Règlement mini échelonnable","")</f>
        <v/>
      </c>
      <c r="C27" s="98"/>
      <c r="D27" s="53">
        <f>D26-D28</f>
        <v>0</v>
      </c>
      <c r="F27" s="92"/>
      <c r="G27" s="93"/>
      <c r="H27" s="93"/>
      <c r="I27" s="94"/>
      <c r="J27" s="52"/>
      <c r="K27" s="5"/>
    </row>
    <row r="28" spans="1:27" ht="18" customHeight="1">
      <c r="A28" s="4"/>
      <c r="B28" s="100" t="str">
        <f>IF(D26&gt;0,"Second règlement en suspend","")</f>
        <v/>
      </c>
      <c r="C28" s="101"/>
      <c r="D28" s="54">
        <f>IF(D26&gt;0,IF(SUM(C9:C15)&gt;1,ROUND(0.33*(B25*0.75),0),ROUND(0.33*B25,0)),0)</f>
        <v>0</v>
      </c>
      <c r="E28" s="55" t="str">
        <f>IF(D28&gt;0,"encaissables si activité non stoppée pour cause sanitaire","")</f>
        <v/>
      </c>
      <c r="K28" s="5"/>
    </row>
    <row r="29" spans="1:27" ht="15.75" customHeight="1">
      <c r="A29" s="4"/>
      <c r="B29" s="102" t="str">
        <f>IF(SUM(C9:C15)&lt;&gt;SUM(C23:J23),"Attention! :  Nombre d'inscrits et d'assurances différents","OK")</f>
        <v>OK</v>
      </c>
      <c r="C29" s="103"/>
      <c r="D29" s="103"/>
      <c r="E29" s="104"/>
      <c r="F29" s="109" t="s">
        <v>36</v>
      </c>
      <c r="G29" s="98"/>
      <c r="H29" s="98"/>
      <c r="I29" s="110"/>
      <c r="J29" s="52"/>
      <c r="K29" s="5"/>
    </row>
    <row r="30" spans="1:27" ht="15.75" customHeight="1">
      <c r="A30" s="4"/>
      <c r="B30" s="105"/>
      <c r="C30" s="76"/>
      <c r="D30" s="76"/>
      <c r="E30" s="106"/>
      <c r="F30" s="76"/>
      <c r="G30" s="76"/>
      <c r="H30" s="76"/>
      <c r="I30" s="111"/>
      <c r="J30" s="52"/>
      <c r="K30" s="5"/>
    </row>
    <row r="31" spans="1:27" ht="15.75" customHeight="1">
      <c r="A31" s="4"/>
      <c r="B31" s="107"/>
      <c r="C31" s="101"/>
      <c r="D31" s="101"/>
      <c r="E31" s="108"/>
      <c r="F31" s="112"/>
      <c r="G31" s="112"/>
      <c r="H31" s="112"/>
      <c r="I31" s="113"/>
      <c r="J31" s="52"/>
      <c r="K31" s="5"/>
    </row>
    <row r="32" spans="1:27" ht="15.75" customHeight="1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8"/>
    </row>
    <row r="33" spans="1:11" ht="15.75" customHeight="1"/>
    <row r="34" spans="1:11" ht="37.5" customHeight="1">
      <c r="A34" s="72" t="s">
        <v>47</v>
      </c>
      <c r="B34" s="73"/>
      <c r="C34" s="73"/>
      <c r="D34" s="73"/>
      <c r="E34" s="73"/>
      <c r="F34" s="73"/>
      <c r="G34" s="73"/>
      <c r="H34" s="73"/>
      <c r="I34" s="73"/>
      <c r="J34" s="73"/>
      <c r="K34" s="74"/>
    </row>
    <row r="35" spans="1:11" ht="15.75" customHeight="1">
      <c r="A35" s="59"/>
      <c r="K35" s="5"/>
    </row>
    <row r="36" spans="1:11" ht="15.75" customHeight="1">
      <c r="A36" s="59"/>
      <c r="B36" s="75" t="s">
        <v>46</v>
      </c>
      <c r="C36" s="76"/>
      <c r="D36" s="76"/>
      <c r="E36" s="76"/>
      <c r="F36" s="76"/>
      <c r="G36" s="76"/>
      <c r="H36" s="76"/>
      <c r="I36" s="76"/>
      <c r="J36" s="76"/>
      <c r="K36" s="77"/>
    </row>
    <row r="37" spans="1:11" ht="15.75" customHeight="1">
      <c r="A37" s="59"/>
      <c r="K37" s="5"/>
    </row>
    <row r="38" spans="1:11" ht="15.75" customHeight="1">
      <c r="A38" s="59"/>
      <c r="C38" s="78" t="s">
        <v>37</v>
      </c>
      <c r="D38" s="79"/>
      <c r="E38" s="79"/>
      <c r="F38" s="79"/>
      <c r="G38" s="79"/>
      <c r="H38" s="80"/>
      <c r="K38" s="5"/>
    </row>
    <row r="39" spans="1:11" ht="34.5" customHeight="1">
      <c r="A39" s="59"/>
      <c r="B39" s="69" t="s">
        <v>38</v>
      </c>
      <c r="C39" s="62" t="s">
        <v>39</v>
      </c>
      <c r="D39" s="62" t="s">
        <v>40</v>
      </c>
      <c r="E39" s="70" t="s">
        <v>41</v>
      </c>
      <c r="F39" s="71" t="s">
        <v>42</v>
      </c>
      <c r="G39" s="62" t="s">
        <v>43</v>
      </c>
      <c r="H39" s="63" t="s">
        <v>44</v>
      </c>
      <c r="K39" s="5"/>
    </row>
    <row r="40" spans="1:11" ht="15.75" customHeight="1">
      <c r="A40" s="59"/>
      <c r="B40" s="22" t="s">
        <v>10</v>
      </c>
      <c r="C40" s="60" t="s">
        <v>45</v>
      </c>
      <c r="D40" s="60" t="s">
        <v>45</v>
      </c>
      <c r="E40" s="60" t="s">
        <v>45</v>
      </c>
      <c r="F40" s="65"/>
      <c r="G40" s="60" t="s">
        <v>45</v>
      </c>
      <c r="H40" s="61" t="s">
        <v>45</v>
      </c>
      <c r="K40" s="5"/>
    </row>
    <row r="41" spans="1:11" ht="15.75" customHeight="1">
      <c r="A41" s="59"/>
      <c r="B41" s="18" t="s">
        <v>11</v>
      </c>
      <c r="C41" s="62" t="s">
        <v>45</v>
      </c>
      <c r="D41" s="62" t="s">
        <v>45</v>
      </c>
      <c r="E41" s="62" t="s">
        <v>45</v>
      </c>
      <c r="F41" s="65"/>
      <c r="G41" s="62" t="s">
        <v>45</v>
      </c>
      <c r="H41" s="63" t="s">
        <v>45</v>
      </c>
      <c r="K41" s="5"/>
    </row>
    <row r="42" spans="1:11" ht="15.75" customHeight="1">
      <c r="A42" s="59"/>
      <c r="B42" s="22" t="s">
        <v>12</v>
      </c>
      <c r="C42" s="60" t="s">
        <v>45</v>
      </c>
      <c r="D42" s="60" t="s">
        <v>45</v>
      </c>
      <c r="E42" s="60" t="s">
        <v>45</v>
      </c>
      <c r="F42" s="60" t="s">
        <v>45</v>
      </c>
      <c r="G42" s="60" t="s">
        <v>45</v>
      </c>
      <c r="H42" s="61" t="s">
        <v>45</v>
      </c>
      <c r="K42" s="5"/>
    </row>
    <row r="43" spans="1:11" ht="15.75" customHeight="1">
      <c r="A43" s="59"/>
      <c r="B43" s="18" t="s">
        <v>13</v>
      </c>
      <c r="C43" s="62" t="s">
        <v>45</v>
      </c>
      <c r="D43" s="62" t="s">
        <v>45</v>
      </c>
      <c r="E43" s="62" t="s">
        <v>45</v>
      </c>
      <c r="F43" s="62" t="s">
        <v>45</v>
      </c>
      <c r="G43" s="62" t="s">
        <v>45</v>
      </c>
      <c r="H43" s="63" t="s">
        <v>45</v>
      </c>
      <c r="K43" s="5"/>
    </row>
    <row r="44" spans="1:11" ht="15.75" customHeight="1">
      <c r="A44" s="59"/>
      <c r="B44" s="22" t="s">
        <v>14</v>
      </c>
      <c r="C44" s="60" t="s">
        <v>45</v>
      </c>
      <c r="D44" s="60" t="s">
        <v>45</v>
      </c>
      <c r="E44" s="60" t="s">
        <v>45</v>
      </c>
      <c r="F44" s="60" t="s">
        <v>45</v>
      </c>
      <c r="G44" s="60" t="s">
        <v>45</v>
      </c>
      <c r="H44" s="64"/>
      <c r="K44" s="5"/>
    </row>
    <row r="45" spans="1:11" ht="15.75" customHeight="1">
      <c r="A45" s="59"/>
      <c r="B45" s="18" t="s">
        <v>15</v>
      </c>
      <c r="C45" s="62" t="s">
        <v>45</v>
      </c>
      <c r="D45" s="62" t="s">
        <v>45</v>
      </c>
      <c r="E45" s="62" t="s">
        <v>45</v>
      </c>
      <c r="F45" s="62" t="s">
        <v>45</v>
      </c>
      <c r="G45" s="65"/>
      <c r="H45" s="64"/>
      <c r="K45" s="5"/>
    </row>
    <row r="46" spans="1:11" ht="15.75" customHeight="1">
      <c r="A46" s="4"/>
      <c r="B46" s="27" t="s">
        <v>17</v>
      </c>
      <c r="C46" s="66" t="s">
        <v>45</v>
      </c>
      <c r="D46" s="67"/>
      <c r="E46" s="67"/>
      <c r="F46" s="67"/>
      <c r="G46" s="67"/>
      <c r="H46" s="68"/>
      <c r="K46" s="5"/>
    </row>
    <row r="47" spans="1:11" ht="15.75" customHeight="1">
      <c r="A47" s="4"/>
      <c r="K47" s="5"/>
    </row>
    <row r="48" spans="1:11" ht="15.75" customHeight="1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otectedRanges>
    <protectedRange algorithmName="SHA-512" hashValue="1eDlICXGmTTEm7T3h6ZGoynq295fj+bCZhqclrRhwme2ogwME1B/IgV9kYOv/ZYVctxJ2EM/4D9HD6i4VeiQyA==" saltValue="TBwC+3Q4oKocP0D6PlCdcw==" spinCount="100000" sqref="H9:K15 C22:J22 E9:F15" name="Plage1"/>
  </protectedRanges>
  <mergeCells count="20">
    <mergeCell ref="B4:H4"/>
    <mergeCell ref="H7:K7"/>
    <mergeCell ref="E8:F8"/>
    <mergeCell ref="E9:F9"/>
    <mergeCell ref="E10:F10"/>
    <mergeCell ref="E11:F11"/>
    <mergeCell ref="E12:F12"/>
    <mergeCell ref="B28:C28"/>
    <mergeCell ref="B29:E31"/>
    <mergeCell ref="F29:I31"/>
    <mergeCell ref="A34:K34"/>
    <mergeCell ref="B36:K36"/>
    <mergeCell ref="C38:H38"/>
    <mergeCell ref="E13:F13"/>
    <mergeCell ref="E14:F14"/>
    <mergeCell ref="E15:F15"/>
    <mergeCell ref="A19:K19"/>
    <mergeCell ref="F25:I27"/>
    <mergeCell ref="B26:C26"/>
    <mergeCell ref="B27:C27"/>
  </mergeCells>
  <conditionalFormatting sqref="B29:E31">
    <cfRule type="cellIs" dxfId="3" priority="1" operator="equal">
      <formula>"OK"</formula>
    </cfRule>
  </conditionalFormatting>
  <conditionalFormatting sqref="D26">
    <cfRule type="cellIs" dxfId="2" priority="4" operator="equal">
      <formula>"XXXXXX"</formula>
    </cfRule>
  </conditionalFormatting>
  <conditionalFormatting sqref="F25:I27 J26:J27">
    <cfRule type="containsText" dxfId="1" priority="2" operator="containsText" text="déduite">
      <formula>NOT(ISERROR(SEARCH(("déduite"),(F25))))</formula>
    </cfRule>
    <cfRule type="containsText" dxfId="0" priority="3" operator="containsText" text="OK">
      <formula>NOT(ISERROR(SEARCH(("OK"),(F25))))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Berry Plongée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BAUGER</dc:creator>
  <cp:lastModifiedBy>Gregoire</cp:lastModifiedBy>
  <dcterms:created xsi:type="dcterms:W3CDTF">2021-09-04T18:51:35Z</dcterms:created>
  <dcterms:modified xsi:type="dcterms:W3CDTF">2023-08-03T18:07:24Z</dcterms:modified>
</cp:coreProperties>
</file>